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4" i="60" l="1"/>
  <c r="C118" i="59" l="1"/>
  <c r="C25" i="61" l="1"/>
  <c r="C21" i="61"/>
  <c r="C16" i="61"/>
  <c r="C39" i="59"/>
  <c r="C94" i="59"/>
  <c r="C137" i="59"/>
  <c r="C125" i="59"/>
  <c r="C37" i="62" l="1"/>
  <c r="E52" i="59" l="1"/>
  <c r="D52" i="59"/>
  <c r="E60" i="59"/>
  <c r="D60" i="59"/>
  <c r="E78" i="59"/>
  <c r="D78" i="59"/>
  <c r="C78" i="59" l="1"/>
  <c r="F40" i="65" l="1"/>
  <c r="F39" i="65"/>
  <c r="F38" i="65"/>
  <c r="F37" i="65"/>
  <c r="F36" i="65"/>
  <c r="F47" i="65" l="1"/>
  <c r="F46" i="65"/>
  <c r="F45" i="65"/>
  <c r="F44" i="65"/>
  <c r="F43" i="65"/>
  <c r="F42" i="65"/>
  <c r="F41" i="65"/>
  <c r="C79" i="62" l="1"/>
  <c r="C78" i="62" s="1"/>
  <c r="C69" i="62"/>
  <c r="C67" i="62"/>
  <c r="C65" i="62"/>
  <c r="C59" i="62"/>
  <c r="C56" i="62"/>
  <c r="C47" i="62"/>
  <c r="C46" i="62" l="1"/>
  <c r="E37" i="62"/>
  <c r="D37" i="62"/>
  <c r="E28" i="62"/>
  <c r="D28" i="62"/>
  <c r="E20" i="62"/>
  <c r="D20" i="62"/>
  <c r="C28" i="62"/>
  <c r="C20" i="62"/>
  <c r="C219" i="60"/>
  <c r="C218" i="60"/>
  <c r="C208" i="60"/>
  <c r="C206" i="60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87" i="60"/>
  <c r="C85" i="60"/>
  <c r="C83" i="60"/>
  <c r="C77" i="60"/>
  <c r="C65" i="60"/>
  <c r="C59" i="60"/>
  <c r="C46" i="60"/>
  <c r="C8" i="60" s="1"/>
  <c r="C37" i="60"/>
  <c r="C34" i="60"/>
  <c r="C28" i="60"/>
  <c r="C25" i="60"/>
  <c r="C19" i="60"/>
  <c r="C9" i="60"/>
  <c r="G101" i="59"/>
  <c r="F101" i="59"/>
  <c r="E101" i="59"/>
  <c r="D101" i="59"/>
  <c r="G111" i="59"/>
  <c r="F111" i="59"/>
  <c r="E111" i="59"/>
  <c r="D111" i="59"/>
  <c r="C111" i="59"/>
  <c r="C101" i="59"/>
  <c r="C88" i="59"/>
  <c r="E72" i="59"/>
  <c r="D72" i="59"/>
  <c r="C72" i="59"/>
  <c r="C52" i="59"/>
  <c r="C60" i="59"/>
  <c r="C30" i="59"/>
  <c r="C99" i="60" l="1"/>
  <c r="C73" i="60"/>
  <c r="C185" i="60"/>
  <c r="C170" i="60"/>
  <c r="C160" i="60"/>
  <c r="C127" i="60"/>
  <c r="C58" i="60"/>
  <c r="C98" i="60" l="1"/>
  <c r="C30" i="64"/>
  <c r="C7" i="64"/>
  <c r="C15" i="63"/>
  <c r="C7" i="63"/>
  <c r="C39" i="64" l="1"/>
  <c r="C20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<sst xmlns="http://schemas.openxmlformats.org/spreadsheetml/2006/main" count="964" uniqueCount="680">
  <si>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</si>
  <si>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</si>
  <si>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</si>
  <si>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</si>
  <si>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</si>
  <si>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</si>
  <si>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</si>
  <si>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</si>
  <si>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</si>
  <si>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</si>
  <si>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</si>
  <si>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</si>
  <si>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</si>
  <si>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</si>
  <si>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</si>
  <si>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</si>
  <si>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</si>
  <si>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</si>
  <si>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</si>
  <si>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</si>
  <si>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</si>
  <si>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</si>
  <si>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</si>
  <si>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</si>
  <si>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</si>
  <si>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</si>
  <si>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</si>
  <si>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</si>
  <si>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</si>
  <si>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</si>
  <si>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</si>
  <si>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</si>
  <si>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</si>
  <si>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</si>
  <si>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</si>
  <si>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</si>
  <si>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</si>
  <si>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</si>
  <si>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</si>
  <si>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</si>
  <si>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</si>
  <si>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</si>
  <si>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</si>
  <si>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</si>
  <si>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</si>
  <si>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</si>
  <si>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</si>
  <si>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</si>
  <si>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</si>
  <si>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</si>
  <si>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</si>
  <si>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</si>
  <si>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</si>
  <si>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</si>
  <si>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</si>
  <si>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</si>
  <si>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</si>
  <si>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</si>
  <si>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</si>
  <si>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</si>
  <si>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</si>
  <si>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</si>
  <si>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</si>
  <si>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</si>
  <si>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</si>
  <si>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</si>
  <si>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</si>
  <si>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</si>
  <si>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</si>
  <si>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</si>
  <si>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</si>
  <si>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</si>
  <si>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</si>
  <si>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</si>
  <si>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</si>
  <si>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</si>
  <si>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</si>
  <si>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</si>
  <si>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</si>
  <si>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</si>
  <si>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</si>
  <si>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</si>
  <si>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</si>
  <si>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</si>
  <si>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</si>
  <si>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</si>
  <si>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</si>
  <si>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</si>
  <si>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</si>
  <si>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</si>
  <si>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</si>
  <si>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</si>
  <si>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</si>
  <si>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</si>
  <si>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</si>
  <si>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</si>
  <si>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</si>
  <si>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</si>
  <si>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</si>
  <si>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</si>
  <si>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</si>
  <si>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</si>
  <si>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</si>
  <si>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</si>
  <si>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</si>
  <si>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</si>
  <si>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</si>
  <si>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</si>
  <si>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</si>
  <si>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</si>
  <si>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</si>
  <si>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</si>
  <si>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</si>
  <si>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</si>
  <si>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</si>
  <si>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</si>
  <si>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</si>
  <si>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</si>
  <si>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</si>
  <si>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</si>
  <si>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</si>
  <si>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</si>
  <si>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</si>
  <si>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</si>
  <si>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</si>
  <si>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</si>
  <si>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</si>
  <si>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</si>
  <si>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</si>
  <si>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</si>
  <si>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</si>
  <si>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</si>
  <si>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</si>
  <si>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</si>
  <si>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</si>
  <si>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</si>
  <si>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</si>
  <si>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</si>
  <si>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</si>
  <si>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</si>
  <si>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</si>
  <si>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</si>
  <si>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</si>
  <si>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</si>
  <si>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</si>
  <si>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</si>
  <si>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</si>
  <si>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</si>
  <si>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</si>
  <si>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</si>
  <si>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</si>
  <si>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</si>
  <si>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</si>
  <si>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</si>
  <si>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</si>
  <si>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</si>
  <si>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</si>
  <si>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</si>
  <si>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</si>
  <si>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</si>
  <si>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</si>
  <si>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</si>
  <si>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</si>
  <si>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</si>
  <si>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</si>
  <si>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</si>
  <si>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</si>
  <si>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</si>
  <si>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</si>
  <si>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</si>
  <si>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</si>
  <si>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</si>
  <si>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</si>
  <si>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</si>
  <si>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</si>
  <si>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</si>
  <si>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</si>
  <si>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</si>
  <si>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</si>
  <si>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</si>
  <si>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</si>
  <si>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</si>
  <si>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</si>
  <si>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</si>
  <si>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</si>
  <si>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</si>
  <si>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</si>
  <si>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</si>
  <si>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</si>
  <si>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</si>
  <si>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</si>
  <si>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</si>
  <si>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</si>
  <si>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</si>
  <si>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</si>
  <si>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</si>
  <si>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</si>
  <si>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</si>
  <si>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</si>
  <si>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</si>
  <si>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</si>
  <si>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</si>
  <si>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</si>
  <si>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</si>
  <si>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</si>
  <si>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</si>
  <si>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</si>
  <si>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</si>
  <si>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</si>
  <si>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</si>
  <si>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</si>
  <si>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</si>
  <si>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</si>
  <si>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</si>
  <si>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</si>
  <si>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</si>
  <si>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</si>
  <si>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</si>
  <si>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</si>
  <si>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</si>
  <si>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</si>
  <si>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</si>
  <si>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</si>
  <si>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</si>
  <si>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</si>
  <si>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</si>
  <si>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</si>
  <si>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</si>
  <si>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</si>
  <si>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</si>
  <si>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</si>
  <si>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</si>
  <si>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</si>
  <si>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</si>
  <si>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</si>
  <si>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</si>
  <si>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</si>
  <si>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</si>
  <si>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</si>
  <si>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</si>
  <si>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</si>
  <si>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</si>
  <si>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</si>
  <si>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</si>
  <si>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</si>
  <si>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</si>
  <si>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</si>
  <si>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</si>
  <si>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</si>
  <si>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</si>
  <si>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</si>
  <si>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</si>
  <si>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</si>
  <si>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</si>
  <si>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</si>
  <si>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</si>
  <si>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</si>
  <si>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</si>
  <si>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</si>
  <si>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</si>
  <si>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</si>
  <si>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</si>
  <si>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</si>
  <si>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</si>
  <si>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</si>
  <si>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</si>
  <si>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</si>
  <si>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</si>
  <si>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</si>
  <si>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</si>
  <si>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</si>
  <si>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</si>
  <si>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</si>
  <si>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</si>
  <si>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</si>
  <si>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</si>
  <si>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</si>
  <si>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</si>
  <si>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</si>
  <si>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</si>
  <si>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</si>
  <si>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</si>
  <si>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</si>
  <si>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</si>
  <si>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</si>
  <si>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</si>
  <si>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</si>
  <si>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</si>
  <si>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</si>
  <si>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</si>
  <si>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</si>
  <si>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</si>
  <si>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</si>
  <si>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</si>
  <si>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</si>
  <si>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</si>
  <si>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</si>
  <si>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</si>
  <si>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</si>
  <si>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</si>
  <si>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</si>
  <si>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</si>
  <si>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</si>
  <si>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</si>
  <si>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</si>
  <si>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</si>
  <si>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</si>
  <si>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</si>
  <si>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</si>
  <si>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</si>
  <si>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</si>
  <si>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</si>
  <si>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</si>
  <si>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</si>
  <si>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</si>
  <si>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</si>
  <si>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</si>
  <si>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</si>
  <si>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</si>
  <si>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</si>
  <si>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</si>
  <si>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</si>
  <si>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</si>
  <si>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</si>
  <si>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</si>
  <si>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</si>
  <si>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</si>
  <si>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</si>
  <si>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</si>
  <si>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</si>
  <si>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</si>
  <si>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</si>
  <si>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</si>
  <si>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</si>
  <si>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</si>
  <si>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</si>
  <si>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</si>
  <si>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</si>
  <si>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</si>
  <si>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</si>
  <si>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</si>
  <si>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</si>
  <si>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</si>
  <si>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</si>
  <si>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</si>
  <si>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</si>
  <si>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</si>
  <si>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</si>
  <si>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</si>
  <si>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</si>
  <si>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</si>
  <si>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</si>
  <si>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</si>
  <si>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</si>
  <si>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</si>
  <si>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</si>
  <si>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</si>
  <si>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</si>
  <si>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</si>
  <si>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</si>
  <si>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</si>
  <si>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</si>
  <si>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</si>
  <si>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</si>
  <si>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</si>
  <si>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</si>
  <si>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</si>
  <si>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</si>
  <si>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</si>
  <si>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</si>
  <si>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</si>
  <si>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</si>
  <si>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</si>
  <si>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</si>
  <si>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</si>
  <si>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</si>
  <si>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</si>
  <si>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</si>
  <si>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</si>
  <si>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</si>
  <si>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</si>
  <si>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</si>
  <si>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</si>
  <si>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</si>
  <si>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</si>
  <si>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</si>
  <si>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</si>
  <si>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</si>
  <si>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</si>
  <si>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</si>
  <si>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</si>
  <si>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</si>
  <si>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</si>
  <si>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</si>
  <si>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</si>
  <si>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</si>
  <si>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</si>
  <si>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</si>
  <si>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</si>
  <si>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</si>
  <si>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</si>
  <si>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</si>
  <si>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</si>
  <si>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</si>
  <si>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</si>
  <si>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</si>
  <si>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</si>
  <si>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</si>
  <si>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</si>
  <si>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</si>
  <si>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</si>
  <si>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</si>
  <si>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</si>
  <si>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</si>
  <si>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</si>
  <si>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</si>
  <si>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</si>
  <si>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</si>
  <si>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</si>
  <si>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</si>
  <si>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</si>
  <si>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</si>
  <si>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</si>
  <si>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</si>
  <si>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</si>
  <si>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</si>
  <si>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</si>
  <si>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</si>
  <si>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</si>
  <si>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</si>
  <si>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</si>
  <si>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</si>
  <si>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</si>
  <si>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</si>
  <si>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</si>
  <si>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</si>
  <si>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</si>
  <si>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</si>
  <si>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</si>
  <si>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</si>
  <si>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</si>
  <si>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</si>
  <si>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</si>
  <si>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</si>
  <si>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</si>
  <si>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</si>
  <si>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</si>
  <si>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</si>
  <si>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</si>
  <si>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</si>
  <si>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</si>
  <si>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</si>
  <si>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</si>
  <si>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</si>
  <si>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</si>
  <si>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</si>
  <si>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</si>
  <si>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</si>
  <si>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</si>
  <si>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</si>
  <si>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</si>
  <si>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</si>
  <si>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</si>
  <si>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</si>
  <si>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</si>
  <si>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</si>
  <si>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</si>
  <si>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</si>
  <si>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</si>
  <si>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</si>
  <si>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</si>
  <si>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</si>
  <si>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</si>
  <si>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</si>
  <si>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</si>
  <si>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</si>
  <si>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</si>
  <si>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</si>
  <si>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</si>
  <si>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</si>
  <si>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</si>
  <si>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</si>
  <si>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</si>
  <si>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</si>
  <si>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</si>
  <si>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</si>
  <si>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</si>
  <si>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</si>
  <si>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</si>
  <si>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</si>
  <si>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</si>
  <si>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</si>
  <si>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</si>
  <si>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</si>
  <si>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</si>
  <si>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</si>
  <si>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</si>
  <si>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</si>
  <si>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</si>
  <si>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</si>
  <si>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</si>
  <si>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</si>
  <si>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</si>
  <si>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</si>
  <si>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</si>
  <si>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</si>
  <si>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</si>
  <si>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</si>
  <si>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</si>
  <si>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</si>
  <si>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</si>
  <si>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</si>
  <si>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</si>
  <si>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</si>
  <si>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</si>
  <si>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</si>
  <si>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</si>
  <si>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</si>
  <si>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</si>
  <si>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</si>
  <si>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</si>
  <si>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</si>
  <si>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</si>
  <si>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</si>
  <si>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</si>
  <si>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</si>
  <si>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</si>
  <si>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</si>
  <si>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</si>
  <si>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</si>
  <si>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</si>
  <si>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</si>
  <si>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</si>
  <si>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</si>
  <si>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</si>
  <si>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</si>
  <si>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</si>
  <si>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</si>
  <si>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</si>
  <si>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</si>
  <si>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</si>
  <si>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</si>
  <si>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</si>
  <si>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</si>
  <si>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</si>
  <si>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</si>
  <si>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</si>
  <si>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</si>
  <si>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</si>
  <si>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</si>
  <si>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</si>
  <si>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</si>
  <si>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</si>
  <si>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</si>
  <si>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</si>
  <si>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</si>
  <si>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</si>
  <si>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</si>
  <si>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</si>
  <si>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</si>
  <si>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</si>
  <si>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</si>
  <si>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</si>
  <si>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</si>
  <si>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</si>
  <si>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</si>
  <si>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</si>
  <si>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</si>
  <si>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</si>
  <si>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</si>
  <si>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</si>
  <si>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</si>
  <si>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</si>
  <si>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</si>
  <si>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</si>
  <si>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</si>
  <si>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</si>
  <si>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</si>
  <si>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</si>
  <si>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</si>
  <si>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</si>
  <si>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</si>
  <si>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</si>
  <si>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</si>
  <si>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</si>
  <si>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</si>
  <si>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</si>
  <si>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</si>
  <si>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</si>
  <si>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</si>
  <si>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</si>
  <si>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</si>
  <si>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</si>
  <si>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</si>
  <si>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</si>
  <si>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</si>
  <si>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</si>
  <si>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</si>
  <si>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</si>
  <si>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</si>
  <si>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</si>
  <si>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</si>
  <si>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</si>
  <si>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</si>
  <si>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</si>
  <si>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</si>
  <si>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</si>
  <si>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</si>
  <si>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</si>
  <si>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</si>
  <si>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</si>
  <si>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</si>
  <si>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</si>
  <si>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</si>
  <si>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</si>
  <si>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</si>
  <si>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</si>
  <si>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</si>
  <si>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</si>
  <si>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</si>
  <si>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</si>
  <si>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</si>
  <si>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</si>
  <si>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</si>
  <si>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</si>
  <si>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</si>
  <si>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</si>
  <si>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</si>
  <si>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</si>
  <si>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</si>
  <si>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</si>
  <si>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</si>
  <si>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</si>
  <si>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</si>
  <si>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</si>
  <si>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</si>
  <si>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</si>
  <si>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</si>
  <si>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</si>
  <si>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</si>
  <si>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</si>
  <si>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</si>
  <si>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</si>
  <si>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</si>
  <si>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</si>
  <si>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</si>
  <si>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Instituto Municipal de Vivienda de León, Guanajuato (IMUVI)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</si>
  <si>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</si>
  <si>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</si>
  <si>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</si>
  <si>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</si>
  <si>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</si>
  <si>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</si>
  <si>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</si>
  <si>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</si>
  <si>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</si>
  <si>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Funcionando</t>
  </si>
  <si>
    <t>La vigencia de la licencia se divide entre el número de meses para amortizar</t>
  </si>
  <si>
    <t>En uso</t>
  </si>
  <si>
    <t>Del total de las cuentas por cobrar se determinan cuales ya son incobrables en su totalidad, pero se continuan con las gestiones para tratar de llevar a cabo la cobranza o recuperar el bien</t>
  </si>
  <si>
    <t>Particulares</t>
  </si>
  <si>
    <t>Factibles de pago</t>
  </si>
  <si>
    <t>Ingresos por ventas y/o por por disposiones administrativas</t>
  </si>
  <si>
    <t>Subsidio municipal</t>
  </si>
  <si>
    <t>Ingresos generados por el cobro de intereses devengados y rendimientos bancarios</t>
  </si>
  <si>
    <t>Ingresos financieros</t>
  </si>
  <si>
    <t>Ingresos varios</t>
  </si>
  <si>
    <t>Otros ingresos cobrados no clasificados</t>
  </si>
  <si>
    <t>Representa el importe de sueldos base de la plantilla del IMUVI</t>
  </si>
  <si>
    <t>Representa el importe de prima de asistencia y otras prestaciones de la plantilla del IMUVI</t>
  </si>
  <si>
    <t>Municipal</t>
  </si>
  <si>
    <t>Donaciones</t>
  </si>
  <si>
    <t>Resultado del ejercicio</t>
  </si>
  <si>
    <t>Resultados de ejercicios anteriores</t>
  </si>
  <si>
    <t>Corrección de ejercicios anteriores</t>
  </si>
  <si>
    <t>Bajo protesta de decir verdad declaramos que los Estados Financieros y sus notas, son razonablemente correctos y son responsabilidad del emisor.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</si>
  <si>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</si>
  <si>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Representa el importe de las aportaciones al I.M.S.S., AFORE e INFONAVIT</t>
  </si>
  <si>
    <t>Correspondiente del 1 de enero al 31 de dictiembre de 2019</t>
  </si>
  <si>
    <t>Correspondiente 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</si>
</sst>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4" fillId="0" borderId="0" xfId="8" applyFont="1" applyAlignment="1">
      <alignment wrapText="1"/>
    </xf>
    <xf numFmtId="0" fontId="3" fillId="0" borderId="0" xfId="3" applyFont="1" applyAlignment="1" applyProtection="1">
      <alignment vertical="top"/>
    </xf>
    <xf numFmtId="0" fontId="14" fillId="0" borderId="0" xfId="9" applyFont="1" applyAlignment="1">
      <alignment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28" customWidth="1"/>
    <col min="2" max="2" width="73.88671875" style="28" bestFit="1" customWidth="1"/>
    <col min="3" max="3" width="8" style="28" customWidth="1"/>
    <col min="4" max="16384" width="12.88671875" style="28"/>
  </cols>
  <sheetData>
    <row r="1" spans="1:5" ht="18.899999999999999" customHeight="1" x14ac:dyDescent="0.2">
      <c r="A1" s="147" t="s">
        <v>646</v>
      </c>
      <c r="B1" s="147"/>
      <c r="C1" s="58"/>
      <c r="D1" s="55" t="s">
        <v>222</v>
      </c>
      <c r="E1" s="56">
        <v>2019</v>
      </c>
    </row>
    <row r="2" spans="1:5" ht="18.899999999999999" customHeight="1" x14ac:dyDescent="0.2">
      <c r="A2" s="148" t="s">
        <v>533</v>
      </c>
      <c r="B2" s="148"/>
      <c r="C2" s="77"/>
      <c r="D2" s="55" t="s">
        <v>224</v>
      </c>
      <c r="E2" s="58" t="s">
        <v>225</v>
      </c>
    </row>
    <row r="3" spans="1:5" ht="18.899999999999999" customHeight="1" x14ac:dyDescent="0.2">
      <c r="A3" s="149" t="s">
        <v>678</v>
      </c>
      <c r="B3" s="149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0.8" thickBot="1" x14ac:dyDescent="0.25">
      <c r="A40" s="35"/>
      <c r="B40" s="36"/>
    </row>
    <row r="42" spans="1:2" x14ac:dyDescent="0.2">
      <c r="A42" s="145" t="s">
        <v>675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79" customWidth="1"/>
    <col min="2" max="2" width="63.109375" style="79" customWidth="1"/>
    <col min="3" max="3" width="17.6640625" style="79" customWidth="1"/>
    <col min="4" max="16384" width="11.44140625" style="79"/>
  </cols>
  <sheetData>
    <row r="1" spans="1:3" s="78" customFormat="1" ht="18" customHeight="1" x14ac:dyDescent="0.3">
      <c r="A1" s="153" t="s">
        <v>646</v>
      </c>
      <c r="B1" s="154"/>
      <c r="C1" s="155"/>
    </row>
    <row r="2" spans="1:3" s="78" customFormat="1" ht="18" customHeight="1" x14ac:dyDescent="0.3">
      <c r="A2" s="156" t="s">
        <v>530</v>
      </c>
      <c r="B2" s="157"/>
      <c r="C2" s="158"/>
    </row>
    <row r="3" spans="1:3" s="78" customFormat="1" ht="18" customHeight="1" x14ac:dyDescent="0.3">
      <c r="A3" s="156" t="s">
        <v>679</v>
      </c>
      <c r="B3" s="157"/>
      <c r="C3" s="158"/>
    </row>
    <row r="4" spans="1:3" s="80" customFormat="1" ht="18" customHeight="1" x14ac:dyDescent="0.2">
      <c r="A4" s="159" t="s">
        <v>526</v>
      </c>
      <c r="B4" s="160"/>
      <c r="C4" s="161"/>
    </row>
    <row r="5" spans="1:3" x14ac:dyDescent="0.2">
      <c r="A5" s="95" t="s">
        <v>566</v>
      </c>
      <c r="B5" s="95"/>
      <c r="C5" s="96">
        <v>179062206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2031786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2031786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12749703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12749703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168344289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79" customWidth="1"/>
    <col min="2" max="2" width="62.109375" style="79" customWidth="1"/>
    <col min="3" max="3" width="17.6640625" style="79" customWidth="1"/>
    <col min="4" max="16384" width="11.44140625" style="79"/>
  </cols>
  <sheetData>
    <row r="1" spans="1:3" s="81" customFormat="1" ht="18.899999999999999" customHeight="1" x14ac:dyDescent="0.3">
      <c r="A1" s="162" t="s">
        <v>646</v>
      </c>
      <c r="B1" s="163"/>
      <c r="C1" s="164"/>
    </row>
    <row r="2" spans="1:3" s="81" customFormat="1" ht="18.899999999999999" customHeight="1" x14ac:dyDescent="0.3">
      <c r="A2" s="165" t="s">
        <v>531</v>
      </c>
      <c r="B2" s="166"/>
      <c r="C2" s="167"/>
    </row>
    <row r="3" spans="1:3" s="81" customFormat="1" ht="18.899999999999999" customHeight="1" x14ac:dyDescent="0.3">
      <c r="A3" s="165" t="s">
        <v>679</v>
      </c>
      <c r="B3" s="166"/>
      <c r="C3" s="167"/>
    </row>
    <row r="4" spans="1:3" x14ac:dyDescent="0.2">
      <c r="A4" s="159" t="s">
        <v>526</v>
      </c>
      <c r="B4" s="160"/>
      <c r="C4" s="161"/>
    </row>
    <row r="5" spans="1:3" x14ac:dyDescent="0.2">
      <c r="A5" s="125" t="s">
        <v>579</v>
      </c>
      <c r="B5" s="95"/>
      <c r="C5" s="118">
        <v>171989466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118434963</v>
      </c>
    </row>
    <row r="8" spans="1:3" x14ac:dyDescent="0.2">
      <c r="A8" s="126">
        <v>2.1</v>
      </c>
      <c r="B8" s="127" t="s">
        <v>403</v>
      </c>
      <c r="C8" s="128">
        <v>0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388845</v>
      </c>
    </row>
    <row r="11" spans="1:3" x14ac:dyDescent="0.2">
      <c r="A11" s="135">
        <v>2.4</v>
      </c>
      <c r="B11" s="117" t="s">
        <v>270</v>
      </c>
      <c r="C11" s="128">
        <v>28052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975705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42882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106149918</v>
      </c>
    </row>
    <row r="18" spans="1:3" x14ac:dyDescent="0.2">
      <c r="A18" s="135" t="s">
        <v>611</v>
      </c>
      <c r="B18" s="117" t="s">
        <v>278</v>
      </c>
      <c r="C18" s="128">
        <v>222408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10627153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5830151</v>
      </c>
    </row>
    <row r="31" spans="1:3" x14ac:dyDescent="0.2">
      <c r="A31" s="135" t="s">
        <v>601</v>
      </c>
      <c r="B31" s="117" t="s">
        <v>472</v>
      </c>
      <c r="C31" s="128">
        <v>3392209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1807904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630038</v>
      </c>
    </row>
    <row r="37" spans="1:3" x14ac:dyDescent="0.2">
      <c r="A37" s="135" t="s">
        <v>609</v>
      </c>
      <c r="B37" s="127" t="s">
        <v>610</v>
      </c>
      <c r="C37" s="134">
        <v>0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59384654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70" customWidth="1"/>
    <col min="2" max="2" width="68.5546875" style="70" bestFit="1" customWidth="1"/>
    <col min="3" max="3" width="17.44140625" style="70" bestFit="1" customWidth="1"/>
    <col min="4" max="5" width="23.6640625" style="70" bestFit="1" customWidth="1"/>
    <col min="6" max="6" width="19.33203125" style="70" customWidth="1"/>
    <col min="7" max="7" width="20.5546875" style="70" customWidth="1"/>
    <col min="8" max="10" width="20.33203125" style="70" customWidth="1"/>
    <col min="11" max="16384" width="9.109375" style="70"/>
  </cols>
  <sheetData>
    <row r="1" spans="1:10" ht="18.899999999999999" customHeight="1" x14ac:dyDescent="0.2">
      <c r="A1" s="152" t="str">
        <f>'Notas a los Edos Financieros'!A1</f>
        <v>Instituto Municipal de Vivienda de León, Guanajuato (IMUVI)</v>
      </c>
      <c r="B1" s="168"/>
      <c r="C1" s="168"/>
      <c r="D1" s="168"/>
      <c r="E1" s="168"/>
      <c r="F1" s="168"/>
      <c r="G1" s="68" t="s">
        <v>222</v>
      </c>
      <c r="H1" s="69">
        <f>'Notas a los Edos Financieros'!E1</f>
        <v>2019</v>
      </c>
    </row>
    <row r="2" spans="1:10" ht="18.899999999999999" customHeight="1" x14ac:dyDescent="0.2">
      <c r="A2" s="152" t="s">
        <v>532</v>
      </c>
      <c r="B2" s="168"/>
      <c r="C2" s="168"/>
      <c r="D2" s="168"/>
      <c r="E2" s="168"/>
      <c r="F2" s="168"/>
      <c r="G2" s="68" t="s">
        <v>224</v>
      </c>
      <c r="H2" s="69" t="str">
        <f>'Notas a los Edos Financieros'!E2</f>
        <v>Trimestral</v>
      </c>
    </row>
    <row r="3" spans="1:10" ht="18.899999999999999" customHeight="1" x14ac:dyDescent="0.2">
      <c r="A3" s="169" t="str">
        <f>'Notas a los Edos Financieros'!A3</f>
        <v>Correspondiente del 1 de enero al 31 de dictiembre de 2019</v>
      </c>
      <c r="B3" s="170"/>
      <c r="C3" s="170"/>
      <c r="D3" s="170"/>
      <c r="E3" s="170"/>
      <c r="F3" s="170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111082820</v>
      </c>
      <c r="E36" s="75">
        <v>0</v>
      </c>
      <c r="F36" s="75">
        <f>+C36+D36-E36</f>
        <v>111082820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179062206.13</v>
      </c>
      <c r="E37" s="75">
        <v>286677820</v>
      </c>
      <c r="F37" s="75">
        <f t="shared" ref="F37:F40" si="0">+C37+D37-E37</f>
        <v>-107615613.87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175595000</v>
      </c>
      <c r="E38" s="75">
        <v>0</v>
      </c>
      <c r="F38" s="75">
        <f t="shared" si="0"/>
        <v>175595000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179062206.13</v>
      </c>
      <c r="E39" s="75">
        <v>179062206.13</v>
      </c>
      <c r="F39" s="75">
        <f t="shared" si="0"/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179062206.13</v>
      </c>
      <c r="F40" s="75">
        <f t="shared" si="0"/>
        <v>-179062206.13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111082820</v>
      </c>
      <c r="F41" s="75">
        <f t="shared" ref="F41:F47" si="1">+C41+D41-E41</f>
        <v>-111082820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286677820</v>
      </c>
      <c r="E42" s="75">
        <v>214889539.52000001</v>
      </c>
      <c r="F42" s="75">
        <f t="shared" si="1"/>
        <v>71788280.479999989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904988</v>
      </c>
      <c r="E43" s="75">
        <v>176499988</v>
      </c>
      <c r="F43" s="75">
        <f t="shared" si="1"/>
        <v>-175595000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214889539.52000001</v>
      </c>
      <c r="E44" s="75">
        <v>171989466.49000001</v>
      </c>
      <c r="F44" s="75">
        <f t="shared" si="1"/>
        <v>42900073.030000001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171989466.49000001</v>
      </c>
      <c r="E45" s="75">
        <v>170096724.84999999</v>
      </c>
      <c r="F45" s="75">
        <f t="shared" si="1"/>
        <v>1892741.6400000155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170096724.84999999</v>
      </c>
      <c r="E46" s="75">
        <v>170096724.84999999</v>
      </c>
      <c r="F46" s="75">
        <f t="shared" si="1"/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170096724.84999999</v>
      </c>
      <c r="E47" s="75">
        <v>0</v>
      </c>
      <c r="F47" s="75">
        <f t="shared" si="1"/>
        <v>170096724.84999999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" customHeight="1" x14ac:dyDescent="0.2">
      <c r="A5" s="171" t="s">
        <v>37</v>
      </c>
      <c r="B5" s="171"/>
      <c r="C5" s="171"/>
      <c r="D5" s="171"/>
      <c r="E5" s="17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3.2" x14ac:dyDescent="0.25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2" t="s">
        <v>39</v>
      </c>
      <c r="C10" s="172"/>
      <c r="D10" s="172"/>
      <c r="E10" s="172"/>
    </row>
    <row r="11" spans="1:8" s="7" customFormat="1" ht="12.9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2" t="s">
        <v>41</v>
      </c>
      <c r="C12" s="172"/>
      <c r="D12" s="172"/>
      <c r="E12" s="172"/>
    </row>
    <row r="13" spans="1:8" s="7" customFormat="1" ht="26.1" customHeight="1" x14ac:dyDescent="0.2">
      <c r="A13" s="142" t="s">
        <v>644</v>
      </c>
      <c r="B13" s="172" t="s">
        <v>42</v>
      </c>
      <c r="C13" s="172"/>
      <c r="D13" s="172"/>
      <c r="E13" s="17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" customHeight="1" x14ac:dyDescent="0.2">
      <c r="A16" s="142" t="s">
        <v>640</v>
      </c>
    </row>
    <row r="17" spans="1:8" s="7" customFormat="1" ht="12.9" customHeight="1" x14ac:dyDescent="0.2">
      <c r="A17" s="23"/>
    </row>
    <row r="18" spans="1:8" s="7" customFormat="1" ht="12.9" customHeight="1" x14ac:dyDescent="0.2">
      <c r="A18" s="83" t="s">
        <v>130</v>
      </c>
    </row>
    <row r="19" spans="1:8" s="7" customFormat="1" ht="12.9" customHeight="1" x14ac:dyDescent="0.2">
      <c r="A19" s="143" t="s">
        <v>638</v>
      </c>
    </row>
    <row r="20" spans="1:8" s="7" customFormat="1" ht="12.9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5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3" t="s">
        <v>45</v>
      </c>
      <c r="C31" s="173"/>
      <c r="D31" s="173"/>
      <c r="E31" s="173"/>
    </row>
    <row r="32" spans="1:8" s="7" customFormat="1" ht="20.399999999999999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5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61" customWidth="1"/>
    <col min="2" max="2" width="64.5546875" style="61" bestFit="1" customWidth="1"/>
    <col min="3" max="3" width="16.44140625" style="61" bestFit="1" customWidth="1"/>
    <col min="4" max="4" width="19.109375" style="61" customWidth="1"/>
    <col min="5" max="5" width="28" style="61" customWidth="1"/>
    <col min="6" max="6" width="22.6640625" style="61" customWidth="1"/>
    <col min="7" max="8" width="16.6640625" style="61" customWidth="1"/>
    <col min="9" max="9" width="27.109375" style="61" customWidth="1"/>
    <col min="10" max="16384" width="9.109375" style="61"/>
  </cols>
  <sheetData>
    <row r="1" spans="1:8" s="57" customFormat="1" ht="18.899999999999999" customHeight="1" x14ac:dyDescent="0.3">
      <c r="A1" s="150" t="str">
        <f>'Notas a los Edos Financieros'!A1</f>
        <v>Instituto Municipal de Vivienda de León, Guanajuato (IMUVI)</v>
      </c>
      <c r="B1" s="151"/>
      <c r="C1" s="151"/>
      <c r="D1" s="151"/>
      <c r="E1" s="151"/>
      <c r="F1" s="151"/>
      <c r="G1" s="55" t="s">
        <v>222</v>
      </c>
      <c r="H1" s="66">
        <f>'Notas a los Edos Financieros'!E1</f>
        <v>2019</v>
      </c>
    </row>
    <row r="2" spans="1:8" s="57" customFormat="1" ht="18.899999999999999" customHeight="1" x14ac:dyDescent="0.3">
      <c r="A2" s="150" t="s">
        <v>223</v>
      </c>
      <c r="B2" s="151"/>
      <c r="C2" s="151"/>
      <c r="D2" s="151"/>
      <c r="E2" s="151"/>
      <c r="F2" s="151"/>
      <c r="G2" s="55" t="s">
        <v>224</v>
      </c>
      <c r="H2" s="66" t="str">
        <f>'Notas a los Edos Financieros'!E2</f>
        <v>Trimestral</v>
      </c>
    </row>
    <row r="3" spans="1:8" s="57" customFormat="1" ht="18.899999999999999" customHeight="1" x14ac:dyDescent="0.3">
      <c r="A3" s="150" t="str">
        <f>'Notas a los Edos Financieros'!A3</f>
        <v>Correspondiente del 1 de enero al 31 de dictiembre de 2019</v>
      </c>
      <c r="B3" s="151"/>
      <c r="C3" s="151"/>
      <c r="D3" s="151"/>
      <c r="E3" s="151"/>
      <c r="F3" s="151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48953482.789999999</v>
      </c>
      <c r="D15" s="65">
        <v>41921977.560000002</v>
      </c>
      <c r="E15" s="65">
        <v>0</v>
      </c>
      <c r="F15" s="65">
        <v>0</v>
      </c>
      <c r="G15" s="65">
        <v>0</v>
      </c>
      <c r="H15" s="61" t="s">
        <v>647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366651.95</v>
      </c>
      <c r="D20" s="65">
        <v>6469.37</v>
      </c>
      <c r="E20" s="65">
        <v>5497.76</v>
      </c>
      <c r="F20" s="65">
        <v>354684.82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18859447.23</v>
      </c>
      <c r="D25" s="65">
        <v>201945.2</v>
      </c>
      <c r="E25" s="65">
        <v>0</v>
      </c>
      <c r="F25" s="65">
        <v>0</v>
      </c>
      <c r="G25" s="65">
        <v>18657502.029999997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f>SUM(C31:C35)</f>
        <v>188233393.38999999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16529423.66</v>
      </c>
      <c r="D32" s="61" t="s">
        <v>648</v>
      </c>
      <c r="E32" s="61" t="s">
        <v>649</v>
      </c>
      <c r="F32" s="61" t="s">
        <v>650</v>
      </c>
      <c r="G32" s="61" t="s">
        <v>651</v>
      </c>
    </row>
    <row r="33" spans="1:8" x14ac:dyDescent="0.2">
      <c r="A33" s="63">
        <v>1143</v>
      </c>
      <c r="B33" s="61" t="s">
        <v>250</v>
      </c>
      <c r="C33" s="65">
        <v>12387662.720000001</v>
      </c>
      <c r="D33" s="61" t="s">
        <v>652</v>
      </c>
      <c r="E33" s="61" t="s">
        <v>651</v>
      </c>
      <c r="F33" s="61" t="s">
        <v>651</v>
      </c>
      <c r="G33" s="61" t="s">
        <v>651</v>
      </c>
    </row>
    <row r="34" spans="1:8" x14ac:dyDescent="0.2">
      <c r="A34" s="63">
        <v>1144</v>
      </c>
      <c r="B34" s="61" t="s">
        <v>251</v>
      </c>
      <c r="C34" s="65">
        <v>159316307.00999999</v>
      </c>
      <c r="D34" s="61" t="s">
        <v>653</v>
      </c>
      <c r="E34" s="61" t="s">
        <v>651</v>
      </c>
      <c r="F34" s="61" t="s">
        <v>651</v>
      </c>
      <c r="G34" s="61" t="s">
        <v>651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f>+C40</f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f>SUM(C53:C59)</f>
        <v>49214669.730000004</v>
      </c>
      <c r="D52" s="65">
        <f t="shared" ref="D52:E52" si="0">SUM(D53:D59)</f>
        <v>2113738.87</v>
      </c>
      <c r="E52" s="65">
        <f t="shared" si="0"/>
        <v>-12075876.33</v>
      </c>
    </row>
    <row r="53" spans="1:9" x14ac:dyDescent="0.2">
      <c r="A53" s="63">
        <v>1231</v>
      </c>
      <c r="B53" s="61" t="s">
        <v>261</v>
      </c>
      <c r="C53" s="65">
        <v>3061714.35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42394864.859999999</v>
      </c>
      <c r="D55" s="65">
        <v>2113738.87</v>
      </c>
      <c r="E55" s="65">
        <v>-12075876.33</v>
      </c>
      <c r="F55" s="61" t="s">
        <v>654</v>
      </c>
      <c r="G55" s="61">
        <v>0.05</v>
      </c>
      <c r="H55" s="61" t="s">
        <v>655</v>
      </c>
      <c r="I55" s="61" t="s">
        <v>656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3758090.52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f>SUM(C61:C68)</f>
        <v>15725282.639999999</v>
      </c>
      <c r="D60" s="65">
        <f t="shared" ref="D60:E60" si="1">SUM(D61:D68)</f>
        <v>1079366.81</v>
      </c>
      <c r="E60" s="65">
        <f t="shared" si="1"/>
        <v>-11223949.609999999</v>
      </c>
    </row>
    <row r="61" spans="1:9" x14ac:dyDescent="0.2">
      <c r="A61" s="63">
        <v>1241</v>
      </c>
      <c r="B61" s="61" t="s">
        <v>269</v>
      </c>
      <c r="C61" s="65">
        <v>5692276.2599999998</v>
      </c>
      <c r="D61" s="65">
        <v>346826.37</v>
      </c>
      <c r="E61" s="65">
        <v>-4318827.75</v>
      </c>
      <c r="F61" s="61" t="s">
        <v>654</v>
      </c>
      <c r="G61" s="61">
        <v>0.1</v>
      </c>
      <c r="H61" s="61" t="s">
        <v>655</v>
      </c>
      <c r="I61" s="61" t="s">
        <v>656</v>
      </c>
    </row>
    <row r="62" spans="1:9" x14ac:dyDescent="0.2">
      <c r="A62" s="63">
        <v>1242</v>
      </c>
      <c r="B62" s="61" t="s">
        <v>270</v>
      </c>
      <c r="C62" s="65">
        <v>28052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9536283.0999999996</v>
      </c>
      <c r="D64" s="65">
        <v>678770.16</v>
      </c>
      <c r="E64" s="65">
        <v>-6629296.2400000002</v>
      </c>
      <c r="F64" s="61" t="s">
        <v>654</v>
      </c>
      <c r="G64" s="61">
        <v>0.3</v>
      </c>
      <c r="H64" s="61" t="s">
        <v>655</v>
      </c>
      <c r="I64" s="61" t="s">
        <v>656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468671.28</v>
      </c>
      <c r="D66" s="65">
        <v>53770.28</v>
      </c>
      <c r="E66" s="65">
        <v>-275825.62</v>
      </c>
      <c r="F66" s="61" t="s">
        <v>654</v>
      </c>
      <c r="G66" s="61">
        <v>0.1</v>
      </c>
      <c r="H66" s="61" t="s">
        <v>655</v>
      </c>
      <c r="I66" s="61" t="s">
        <v>656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f>SUM(C73:C77)</f>
        <v>1301618.32</v>
      </c>
      <c r="D72" s="65">
        <f t="shared" ref="D72:E72" si="2">SUM(D73:D77)</f>
        <v>199103.61</v>
      </c>
      <c r="E72" s="65">
        <f t="shared" si="2"/>
        <v>-1183760.43</v>
      </c>
    </row>
    <row r="73" spans="1:9" x14ac:dyDescent="0.2">
      <c r="A73" s="63">
        <v>1251</v>
      </c>
      <c r="B73" s="61" t="s">
        <v>279</v>
      </c>
      <c r="C73" s="65">
        <v>46866.8</v>
      </c>
      <c r="D73" s="65">
        <v>0</v>
      </c>
      <c r="E73" s="65">
        <v>-46866.8</v>
      </c>
      <c r="F73" s="61" t="s">
        <v>651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1254751.52</v>
      </c>
      <c r="D76" s="65">
        <v>199103.61</v>
      </c>
      <c r="E76" s="65">
        <v>-1136893.6299999999</v>
      </c>
      <c r="F76" s="61" t="s">
        <v>657</v>
      </c>
      <c r="G76" s="61" t="s">
        <v>651</v>
      </c>
      <c r="H76" s="61" t="s">
        <v>651</v>
      </c>
      <c r="I76" s="61" t="s">
        <v>658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f>SUM(C79:C84)</f>
        <v>0</v>
      </c>
      <c r="D78" s="65">
        <f t="shared" ref="D78:E78" si="3">SUM(D79:D84)</f>
        <v>0</v>
      </c>
      <c r="E78" s="65">
        <f t="shared" si="3"/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f>SUM(C89:C90)</f>
        <v>-1650088.71</v>
      </c>
    </row>
    <row r="89" spans="1:8" ht="71.400000000000006" x14ac:dyDescent="0.2">
      <c r="A89" s="63">
        <v>1161</v>
      </c>
      <c r="B89" s="61" t="s">
        <v>293</v>
      </c>
      <c r="C89" s="65">
        <v>-1650088.71</v>
      </c>
      <c r="D89" s="144" t="s">
        <v>659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f>SUM(C95:C97)</f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f>SUM(C102:C110)</f>
        <v>4435399.38</v>
      </c>
      <c r="D101" s="65">
        <f t="shared" ref="D101:G101" si="4">SUM(D102:D110)</f>
        <v>3083956.2299999995</v>
      </c>
      <c r="E101" s="65">
        <f t="shared" si="4"/>
        <v>187386.08</v>
      </c>
      <c r="F101" s="65">
        <f t="shared" si="4"/>
        <v>0</v>
      </c>
      <c r="G101" s="65">
        <f t="shared" si="4"/>
        <v>1164057.0699999998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481338.08</v>
      </c>
      <c r="D103" s="65">
        <v>481338.08</v>
      </c>
      <c r="E103" s="65">
        <v>0</v>
      </c>
      <c r="F103" s="65">
        <v>0</v>
      </c>
      <c r="G103" s="65">
        <v>0</v>
      </c>
      <c r="H103" s="61" t="s">
        <v>661</v>
      </c>
    </row>
    <row r="104" spans="1:8" x14ac:dyDescent="0.2">
      <c r="A104" s="63">
        <v>2113</v>
      </c>
      <c r="B104" s="61" t="s">
        <v>304</v>
      </c>
      <c r="C104" s="65">
        <v>986785.53</v>
      </c>
      <c r="D104" s="65">
        <v>701466.03999999992</v>
      </c>
      <c r="E104" s="65">
        <v>0</v>
      </c>
      <c r="F104" s="65">
        <v>0</v>
      </c>
      <c r="G104" s="65">
        <v>285319.49</v>
      </c>
      <c r="H104" s="61" t="s">
        <v>661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1817464.27</v>
      </c>
      <c r="D108" s="65">
        <v>1817464.27</v>
      </c>
      <c r="E108" s="65">
        <v>0</v>
      </c>
      <c r="F108" s="65">
        <v>0</v>
      </c>
      <c r="G108" s="65">
        <v>0</v>
      </c>
      <c r="H108" s="61" t="s">
        <v>661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1149811.5</v>
      </c>
      <c r="D110" s="65">
        <v>83687.839999999997</v>
      </c>
      <c r="E110" s="65">
        <v>187386.08</v>
      </c>
      <c r="F110" s="65">
        <v>0</v>
      </c>
      <c r="G110" s="65">
        <v>878737.58</v>
      </c>
      <c r="H110" s="61" t="s">
        <v>661</v>
      </c>
    </row>
    <row r="111" spans="1:8" x14ac:dyDescent="0.2">
      <c r="A111" s="63">
        <v>2120</v>
      </c>
      <c r="B111" s="61" t="s">
        <v>311</v>
      </c>
      <c r="C111" s="65">
        <f>SUM(C112:C114)</f>
        <v>0</v>
      </c>
      <c r="D111" s="65">
        <f t="shared" ref="D111:G111" si="5">SUM(D112:D114)</f>
        <v>0</v>
      </c>
      <c r="E111" s="65">
        <f t="shared" si="5"/>
        <v>0</v>
      </c>
      <c r="F111" s="65">
        <f t="shared" si="5"/>
        <v>0</v>
      </c>
      <c r="G111" s="65">
        <f t="shared" si="5"/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f>SUM(C119:C131)</f>
        <v>22761158.190000001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ht="61.2" x14ac:dyDescent="0.2">
      <c r="A120" s="63">
        <v>2162</v>
      </c>
      <c r="B120" s="61" t="s">
        <v>317</v>
      </c>
      <c r="C120" s="65">
        <v>22761158.190000001</v>
      </c>
      <c r="D120" s="61" t="s">
        <v>660</v>
      </c>
      <c r="E120" s="144" t="s">
        <v>676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f>SUM(C126:C131)</f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f>SUM(C138:C140)</f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" right="0" top="0.39370078740157483" bottom="0.3937007874015748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61" customWidth="1"/>
    <col min="2" max="2" width="72.88671875" style="61" bestFit="1" customWidth="1"/>
    <col min="3" max="3" width="15.6640625" style="61" customWidth="1"/>
    <col min="4" max="5" width="19.6640625" style="61" customWidth="1"/>
    <col min="6" max="16384" width="9.109375" style="61"/>
  </cols>
  <sheetData>
    <row r="1" spans="1:5" s="67" customFormat="1" ht="18.899999999999999" customHeight="1" x14ac:dyDescent="0.3">
      <c r="A1" s="148" t="str">
        <f>ESF!A1</f>
        <v>Instituto Municipal de Vivienda de León, Guanajuato (IMUVI)</v>
      </c>
      <c r="B1" s="148"/>
      <c r="C1" s="148"/>
      <c r="D1" s="55" t="s">
        <v>222</v>
      </c>
      <c r="E1" s="66">
        <f>'Notas a los Edos Financieros'!E1</f>
        <v>2019</v>
      </c>
    </row>
    <row r="2" spans="1:5" s="57" customFormat="1" ht="18.899999999999999" customHeight="1" x14ac:dyDescent="0.3">
      <c r="A2" s="148" t="s">
        <v>335</v>
      </c>
      <c r="B2" s="148"/>
      <c r="C2" s="148"/>
      <c r="D2" s="55" t="s">
        <v>224</v>
      </c>
      <c r="E2" s="66" t="str">
        <f>'Notas a los Edos Financieros'!E2</f>
        <v>Trimestral</v>
      </c>
    </row>
    <row r="3" spans="1:5" s="57" customFormat="1" ht="18.899999999999999" customHeight="1" x14ac:dyDescent="0.3">
      <c r="A3" s="148" t="str">
        <f>ESF!A3</f>
        <v>Correspondiente del 1 de enero al 31 de dictiembre de 2019</v>
      </c>
      <c r="B3" s="148"/>
      <c r="C3" s="148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+C9+C19+C25+C28+C34+C37+C46</f>
        <v>11768647.560000001</v>
      </c>
      <c r="D8" s="90"/>
      <c r="E8" s="88"/>
    </row>
    <row r="9" spans="1:5" x14ac:dyDescent="0.2">
      <c r="A9" s="89">
        <v>4110</v>
      </c>
      <c r="B9" s="90" t="s">
        <v>338</v>
      </c>
      <c r="C9" s="93">
        <f>SUM(C10:C18)</f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0.399999999999999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f>SUM(C20:C24)</f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f>SUM(C26:C27)</f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0.399999999999999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f>SUM(C29:C33)</f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0.399999999999999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f>SUM(C35:C36)</f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0.399999999999999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f>SUM(C38:C45)</f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0.399999999999999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f>SUM(C47:C54)</f>
        <v>11768647.560000001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0.399999999999999" x14ac:dyDescent="0.2">
      <c r="A49" s="89">
        <v>4173</v>
      </c>
      <c r="B49" s="91" t="s">
        <v>545</v>
      </c>
      <c r="C49" s="93">
        <v>11768647.560000001</v>
      </c>
      <c r="D49" s="90" t="s">
        <v>662</v>
      </c>
      <c r="E49" s="88"/>
    </row>
    <row r="50" spans="1:5" ht="20.399999999999999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0.399999999999999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0.399999999999999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0.399999999999999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0.399999999999999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0.6" x14ac:dyDescent="0.2">
      <c r="A58" s="89">
        <v>4200</v>
      </c>
      <c r="B58" s="91" t="s">
        <v>551</v>
      </c>
      <c r="C58" s="93">
        <f>+C59+C65</f>
        <v>133386551.40000001</v>
      </c>
      <c r="D58" s="90"/>
      <c r="E58" s="88"/>
    </row>
    <row r="59" spans="1:5" ht="20.399999999999999" x14ac:dyDescent="0.2">
      <c r="A59" s="89">
        <v>4210</v>
      </c>
      <c r="B59" s="91" t="s">
        <v>552</v>
      </c>
      <c r="C59" s="93">
        <f>SUM(C60:C64)</f>
        <v>70000000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70000000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f>SUM(C66:C69)</f>
        <v>63386551.399999999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63386551.399999999</v>
      </c>
      <c r="D67" s="90" t="s">
        <v>663</v>
      </c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f>+C74+C77+C83+C85+C87</f>
        <v>23189089.460000001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f>SUM(C75:C76)</f>
        <v>20512066.940000001</v>
      </c>
      <c r="D74" s="90"/>
      <c r="E74" s="90"/>
    </row>
    <row r="75" spans="1:5" ht="40.799999999999997" x14ac:dyDescent="0.2">
      <c r="A75" s="92">
        <v>4311</v>
      </c>
      <c r="B75" s="90" t="s">
        <v>556</v>
      </c>
      <c r="C75" s="93">
        <v>20512066.940000001</v>
      </c>
      <c r="D75" s="90" t="s">
        <v>665</v>
      </c>
      <c r="E75" s="91" t="s">
        <v>664</v>
      </c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f>SUM(C78:C82)</f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f>SUM(C84)</f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f>SUM(C86)</f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f>SUM(C88:C94)</f>
        <v>2677022.52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ht="20.399999999999999" x14ac:dyDescent="0.2">
      <c r="A94" s="92">
        <v>4399</v>
      </c>
      <c r="B94" s="90" t="s">
        <v>385</v>
      </c>
      <c r="C94" s="93">
        <v>2677022.52</v>
      </c>
      <c r="D94" s="90" t="s">
        <v>666</v>
      </c>
      <c r="E94" s="91" t="s">
        <v>667</v>
      </c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f>+C99+C127+C160+C170+C185+C218</f>
        <v>59384654.280000001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392</v>
      </c>
      <c r="C99" s="93">
        <f>+C100+C107+C117</f>
        <v>53489501.329999998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393</v>
      </c>
      <c r="C100" s="93">
        <f>SUM(C101:C106)</f>
        <v>42510759.160000004</v>
      </c>
      <c r="D100" s="94">
        <f t="shared" ref="D100:D163" si="0">C100/$C$99</f>
        <v>0.79474958829271269</v>
      </c>
      <c r="E100" s="90"/>
    </row>
    <row r="101" spans="1:5" ht="30.6" x14ac:dyDescent="0.2">
      <c r="A101" s="92">
        <v>5111</v>
      </c>
      <c r="B101" s="90" t="s">
        <v>394</v>
      </c>
      <c r="C101" s="93">
        <v>23014844.59</v>
      </c>
      <c r="D101" s="94">
        <f t="shared" si="0"/>
        <v>0.43026844554058213</v>
      </c>
      <c r="E101" s="91" t="s">
        <v>668</v>
      </c>
    </row>
    <row r="102" spans="1:5" x14ac:dyDescent="0.2">
      <c r="A102" s="92">
        <v>5112</v>
      </c>
      <c r="B102" s="90" t="s">
        <v>395</v>
      </c>
      <c r="C102" s="93">
        <v>1033625.92</v>
      </c>
      <c r="D102" s="94">
        <f t="shared" si="0"/>
        <v>1.9323902715471436E-2</v>
      </c>
      <c r="E102" s="90"/>
    </row>
    <row r="103" spans="1:5" x14ac:dyDescent="0.2">
      <c r="A103" s="92">
        <v>5113</v>
      </c>
      <c r="B103" s="90" t="s">
        <v>396</v>
      </c>
      <c r="C103" s="93">
        <v>4307248.7300000004</v>
      </c>
      <c r="D103" s="94">
        <f t="shared" si="0"/>
        <v>8.0525124050544225E-2</v>
      </c>
      <c r="E103" s="90"/>
    </row>
    <row r="104" spans="1:5" ht="30.6" x14ac:dyDescent="0.2">
      <c r="A104" s="92">
        <v>5114</v>
      </c>
      <c r="B104" s="90" t="s">
        <v>397</v>
      </c>
      <c r="C104" s="93">
        <v>4801497.45</v>
      </c>
      <c r="D104" s="94">
        <f t="shared" si="0"/>
        <v>8.9765231131572421E-2</v>
      </c>
      <c r="E104" s="91" t="s">
        <v>677</v>
      </c>
    </row>
    <row r="105" spans="1:5" ht="40.799999999999997" x14ac:dyDescent="0.2">
      <c r="A105" s="92">
        <v>5115</v>
      </c>
      <c r="B105" s="90" t="s">
        <v>398</v>
      </c>
      <c r="C105" s="93">
        <v>9353542.4700000007</v>
      </c>
      <c r="D105" s="94">
        <f t="shared" si="0"/>
        <v>0.17486688485454238</v>
      </c>
      <c r="E105" s="91" t="s">
        <v>669</v>
      </c>
    </row>
    <row r="106" spans="1:5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400</v>
      </c>
      <c r="C107" s="93">
        <f>SUM(C108:C116)</f>
        <v>1647758.8</v>
      </c>
      <c r="D107" s="94">
        <f t="shared" si="0"/>
        <v>3.080527503582917E-2</v>
      </c>
      <c r="E107" s="90"/>
    </row>
    <row r="108" spans="1:5" x14ac:dyDescent="0.2">
      <c r="A108" s="92">
        <v>5121</v>
      </c>
      <c r="B108" s="90" t="s">
        <v>401</v>
      </c>
      <c r="C108" s="93">
        <v>442986.64</v>
      </c>
      <c r="D108" s="94">
        <f t="shared" si="0"/>
        <v>8.2817492963156037E-3</v>
      </c>
      <c r="E108" s="90"/>
    </row>
    <row r="109" spans="1:5" x14ac:dyDescent="0.2">
      <c r="A109" s="92">
        <v>5122</v>
      </c>
      <c r="B109" s="90" t="s">
        <v>402</v>
      </c>
      <c r="C109" s="93">
        <v>12696.26</v>
      </c>
      <c r="D109" s="94">
        <f t="shared" si="0"/>
        <v>2.3735984977072886E-4</v>
      </c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404</v>
      </c>
      <c r="C111" s="93">
        <v>19255.82</v>
      </c>
      <c r="D111" s="94">
        <f t="shared" si="0"/>
        <v>3.5999251294571754E-4</v>
      </c>
      <c r="E111" s="90"/>
    </row>
    <row r="112" spans="1:5" x14ac:dyDescent="0.2">
      <c r="A112" s="92">
        <v>5125</v>
      </c>
      <c r="B112" s="90" t="s">
        <v>405</v>
      </c>
      <c r="C112" s="93">
        <v>4173.2700000000004</v>
      </c>
      <c r="D112" s="94">
        <f t="shared" si="0"/>
        <v>7.8020357195952953E-5</v>
      </c>
      <c r="E112" s="90"/>
    </row>
    <row r="113" spans="1:5" x14ac:dyDescent="0.2">
      <c r="A113" s="92">
        <v>5126</v>
      </c>
      <c r="B113" s="90" t="s">
        <v>406</v>
      </c>
      <c r="C113" s="93">
        <v>803680.23</v>
      </c>
      <c r="D113" s="94">
        <f t="shared" si="0"/>
        <v>1.5025008833822306E-2</v>
      </c>
      <c r="E113" s="90"/>
    </row>
    <row r="114" spans="1:5" x14ac:dyDescent="0.2">
      <c r="A114" s="92">
        <v>5127</v>
      </c>
      <c r="B114" s="90" t="s">
        <v>407</v>
      </c>
      <c r="C114" s="93">
        <v>198372.6</v>
      </c>
      <c r="D114" s="94">
        <f t="shared" si="0"/>
        <v>3.7086268345661545E-3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166593.98000000001</v>
      </c>
      <c r="D116" s="94">
        <f t="shared" si="0"/>
        <v>3.1145173512127041E-3</v>
      </c>
      <c r="E116" s="90"/>
    </row>
    <row r="117" spans="1:5" x14ac:dyDescent="0.2">
      <c r="A117" s="92">
        <v>5130</v>
      </c>
      <c r="B117" s="90" t="s">
        <v>410</v>
      </c>
      <c r="C117" s="93">
        <f>SUM(C118:C126)</f>
        <v>9330983.3699999973</v>
      </c>
      <c r="D117" s="94">
        <f t="shared" si="0"/>
        <v>0.17444513667145825</v>
      </c>
      <c r="E117" s="90"/>
    </row>
    <row r="118" spans="1:5" x14ac:dyDescent="0.2">
      <c r="A118" s="92">
        <v>5131</v>
      </c>
      <c r="B118" s="90" t="s">
        <v>411</v>
      </c>
      <c r="C118" s="93">
        <v>646951.64</v>
      </c>
      <c r="D118" s="94">
        <f t="shared" si="0"/>
        <v>1.2094927488829517E-2</v>
      </c>
      <c r="E118" s="90"/>
    </row>
    <row r="119" spans="1:5" x14ac:dyDescent="0.2">
      <c r="A119" s="92">
        <v>5132</v>
      </c>
      <c r="B119" s="90" t="s">
        <v>412</v>
      </c>
      <c r="C119" s="93">
        <v>199565.18</v>
      </c>
      <c r="D119" s="94">
        <f t="shared" si="0"/>
        <v>3.7309224247351943E-3</v>
      </c>
      <c r="E119" s="90"/>
    </row>
    <row r="120" spans="1:5" x14ac:dyDescent="0.2">
      <c r="A120" s="92">
        <v>5133</v>
      </c>
      <c r="B120" s="90" t="s">
        <v>413</v>
      </c>
      <c r="C120" s="93">
        <v>2644258</v>
      </c>
      <c r="D120" s="94">
        <f t="shared" si="0"/>
        <v>4.9435084161402486E-2</v>
      </c>
      <c r="E120" s="90"/>
    </row>
    <row r="121" spans="1:5" x14ac:dyDescent="0.2">
      <c r="A121" s="92">
        <v>5134</v>
      </c>
      <c r="B121" s="90" t="s">
        <v>414</v>
      </c>
      <c r="C121" s="93">
        <v>2349584.86</v>
      </c>
      <c r="D121" s="94">
        <f t="shared" si="0"/>
        <v>4.3926093935787301E-2</v>
      </c>
      <c r="E121" s="90"/>
    </row>
    <row r="122" spans="1:5" x14ac:dyDescent="0.2">
      <c r="A122" s="92">
        <v>5135</v>
      </c>
      <c r="B122" s="90" t="s">
        <v>415</v>
      </c>
      <c r="C122" s="93">
        <v>1933569.67</v>
      </c>
      <c r="D122" s="94">
        <f t="shared" si="0"/>
        <v>3.6148582841910748E-2</v>
      </c>
      <c r="E122" s="90"/>
    </row>
    <row r="123" spans="1:5" x14ac:dyDescent="0.2">
      <c r="A123" s="92">
        <v>5136</v>
      </c>
      <c r="B123" s="90" t="s">
        <v>416</v>
      </c>
      <c r="C123" s="93">
        <v>338431.93</v>
      </c>
      <c r="D123" s="94">
        <f t="shared" si="0"/>
        <v>6.3270720718083765E-3</v>
      </c>
      <c r="E123" s="90"/>
    </row>
    <row r="124" spans="1:5" x14ac:dyDescent="0.2">
      <c r="A124" s="92">
        <v>5137</v>
      </c>
      <c r="B124" s="90" t="s">
        <v>417</v>
      </c>
      <c r="C124" s="93">
        <v>93977.01</v>
      </c>
      <c r="D124" s="94">
        <f t="shared" si="0"/>
        <v>1.7569243994296178E-3</v>
      </c>
      <c r="E124" s="90"/>
    </row>
    <row r="125" spans="1:5" x14ac:dyDescent="0.2">
      <c r="A125" s="92">
        <v>5138</v>
      </c>
      <c r="B125" s="90" t="s">
        <v>418</v>
      </c>
      <c r="C125" s="93">
        <v>264853.37</v>
      </c>
      <c r="D125" s="94">
        <f t="shared" si="0"/>
        <v>4.9515019473822417E-3</v>
      </c>
      <c r="E125" s="90"/>
    </row>
    <row r="126" spans="1:5" x14ac:dyDescent="0.2">
      <c r="A126" s="92">
        <v>5139</v>
      </c>
      <c r="B126" s="90" t="s">
        <v>419</v>
      </c>
      <c r="C126" s="93">
        <v>859791.71</v>
      </c>
      <c r="D126" s="94">
        <f t="shared" si="0"/>
        <v>1.6074027400172809E-2</v>
      </c>
      <c r="E126" s="90"/>
    </row>
    <row r="127" spans="1:5" x14ac:dyDescent="0.2">
      <c r="A127" s="92">
        <v>5200</v>
      </c>
      <c r="B127" s="90" t="s">
        <v>420</v>
      </c>
      <c r="C127" s="93">
        <f>+C128+C131+C134+C137+C142+C146+C149+C151+C157</f>
        <v>65001.86</v>
      </c>
      <c r="D127" s="94">
        <f t="shared" si="0"/>
        <v>1.2152265095719487E-3</v>
      </c>
      <c r="E127" s="90"/>
    </row>
    <row r="128" spans="1:5" x14ac:dyDescent="0.2">
      <c r="A128" s="92">
        <v>5210</v>
      </c>
      <c r="B128" s="90" t="s">
        <v>421</v>
      </c>
      <c r="C128" s="93">
        <f>SUM(C129:C130)</f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f>SUM(C132:C133)</f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f>SUM(C135:C136)</f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f>SUM(C138:C141)</f>
        <v>65001.86</v>
      </c>
      <c r="D137" s="94">
        <f t="shared" si="0"/>
        <v>1.2152265095719487E-3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65001.86</v>
      </c>
      <c r="D141" s="94">
        <f t="shared" si="0"/>
        <v>1.2152265095719487E-3</v>
      </c>
      <c r="E141" s="90"/>
    </row>
    <row r="142" spans="1:5" x14ac:dyDescent="0.2">
      <c r="A142" s="92">
        <v>5250</v>
      </c>
      <c r="B142" s="90" t="s">
        <v>373</v>
      </c>
      <c r="C142" s="93">
        <f>SUM(C143:C145)</f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f>SUM(C147:C148)</f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f>SUM(C150)</f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f>SUM(C152:C156)</f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f>SUM(C158:C159)</f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f>+C161+C164+C167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f>SUM(C162:C163)</f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f>SUM(C165:C166)</f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f>SUM(C168:C169)</f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93">
        <f>+C171+C174+C177+C180+C182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f>SUM(C172:C173)</f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f>SUM(C175:C176)</f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f>SUM(C178:C179)</f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f>SUM(C181)</f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f>SUM(C183:C184)</f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f>+C186+C195+C198+C204+C206+C208</f>
        <v>5830151.0899999999</v>
      </c>
      <c r="D185" s="94">
        <f t="shared" si="1"/>
        <v>0.10899617579216643</v>
      </c>
      <c r="E185" s="90"/>
    </row>
    <row r="186" spans="1:5" x14ac:dyDescent="0.2">
      <c r="A186" s="92">
        <v>5510</v>
      </c>
      <c r="B186" s="90" t="s">
        <v>472</v>
      </c>
      <c r="C186" s="93">
        <f>SUM(C187:C194)</f>
        <v>3392209.29</v>
      </c>
      <c r="D186" s="94">
        <f t="shared" si="1"/>
        <v>6.3418226112671824E-2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2113738.87</v>
      </c>
      <c r="D189" s="94">
        <f t="shared" si="1"/>
        <v>3.9516892426411411E-2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1079366.81</v>
      </c>
      <c r="D191" s="94">
        <f t="shared" si="1"/>
        <v>2.0179040431521633E-2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199103.61</v>
      </c>
      <c r="D193" s="94">
        <f t="shared" si="1"/>
        <v>3.7222932547387798E-3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f>SUM(C196:C197)</f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f>SUM(C199:C203)</f>
        <v>1807904.18</v>
      </c>
      <c r="D198" s="94">
        <f t="shared" si="1"/>
        <v>3.3799234149637189E-2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1807904.18</v>
      </c>
      <c r="D200" s="94">
        <f t="shared" si="1"/>
        <v>3.3799234149637189E-2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f>SUM(C205)</f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f>SUM(C207)</f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f>SUM(C209:C217)</f>
        <v>630037.62</v>
      </c>
      <c r="D208" s="94">
        <f t="shared" si="1"/>
        <v>1.1778715529857419E-2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630037.62</v>
      </c>
      <c r="D217" s="94">
        <f t="shared" si="1"/>
        <v>1.1778715529857419E-2</v>
      </c>
      <c r="E217" s="90"/>
    </row>
    <row r="218" spans="1:5" x14ac:dyDescent="0.2">
      <c r="A218" s="92">
        <v>5600</v>
      </c>
      <c r="B218" s="90" t="s">
        <v>112</v>
      </c>
      <c r="C218" s="93">
        <f>+C219</f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f>SUM(C220)</f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" right="0" top="0.39370078740157483" bottom="0.3937007874015748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0.399999999999999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70" customWidth="1"/>
    <col min="2" max="2" width="48.109375" style="70" customWidth="1"/>
    <col min="3" max="3" width="22.88671875" style="70" customWidth="1"/>
    <col min="4" max="5" width="16.6640625" style="70" customWidth="1"/>
    <col min="6" max="16384" width="9.109375" style="70"/>
  </cols>
  <sheetData>
    <row r="1" spans="1:5" ht="18.899999999999999" customHeight="1" x14ac:dyDescent="0.2">
      <c r="A1" s="152" t="str">
        <f>ESF!A1</f>
        <v>Instituto Municipal de Vivienda de León, Guanajuato (IMUVI)</v>
      </c>
      <c r="B1" s="152"/>
      <c r="C1" s="152"/>
      <c r="D1" s="68" t="s">
        <v>222</v>
      </c>
      <c r="E1" s="69">
        <f>ESF!H1</f>
        <v>2019</v>
      </c>
    </row>
    <row r="2" spans="1:5" ht="18.899999999999999" customHeight="1" x14ac:dyDescent="0.2">
      <c r="A2" s="152" t="s">
        <v>500</v>
      </c>
      <c r="B2" s="152"/>
      <c r="C2" s="152"/>
      <c r="D2" s="68" t="s">
        <v>224</v>
      </c>
      <c r="E2" s="69" t="str">
        <f>ESF!H2</f>
        <v>Trimestral</v>
      </c>
    </row>
    <row r="3" spans="1:5" ht="18.899999999999999" customHeight="1" x14ac:dyDescent="0.2">
      <c r="A3" s="152" t="str">
        <f>ESF!A3</f>
        <v>Correspondiente del 1 de enero al 31 de dictiembre de 2019</v>
      </c>
      <c r="B3" s="152"/>
      <c r="C3" s="152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171071619.38999999</v>
      </c>
      <c r="D8" s="70" t="s">
        <v>367</v>
      </c>
      <c r="E8" s="70" t="s">
        <v>670</v>
      </c>
    </row>
    <row r="9" spans="1:5" x14ac:dyDescent="0.2">
      <c r="A9" s="74">
        <v>3120</v>
      </c>
      <c r="B9" s="70" t="s">
        <v>501</v>
      </c>
      <c r="C9" s="75">
        <v>85784011.969999999</v>
      </c>
      <c r="D9" s="70" t="s">
        <v>671</v>
      </c>
      <c r="E9" s="70" t="s">
        <v>670</v>
      </c>
    </row>
    <row r="10" spans="1:5" x14ac:dyDescent="0.2">
      <c r="A10" s="74">
        <v>3130</v>
      </c>
      <c r="B10" s="70" t="s">
        <v>502</v>
      </c>
      <c r="C10" s="75">
        <v>0</v>
      </c>
      <c r="E10" s="146"/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108959634.13999999</v>
      </c>
      <c r="D14" s="70" t="s">
        <v>672</v>
      </c>
    </row>
    <row r="15" spans="1:5" x14ac:dyDescent="0.2">
      <c r="A15" s="74">
        <v>3220</v>
      </c>
      <c r="B15" s="70" t="s">
        <v>505</v>
      </c>
      <c r="C15" s="75">
        <v>185259490.83000001</v>
      </c>
      <c r="D15" s="70" t="s">
        <v>673</v>
      </c>
    </row>
    <row r="16" spans="1:5" x14ac:dyDescent="0.2">
      <c r="A16" s="74">
        <v>3230</v>
      </c>
      <c r="B16" s="70" t="s">
        <v>506</v>
      </c>
      <c r="C16" s="75">
        <f>SUM(C17:C20)</f>
        <v>3005470.66</v>
      </c>
    </row>
    <row r="17" spans="1:4" x14ac:dyDescent="0.2">
      <c r="A17" s="74">
        <v>3231</v>
      </c>
      <c r="B17" s="70" t="s">
        <v>507</v>
      </c>
      <c r="C17" s="75">
        <v>3005470.66</v>
      </c>
    </row>
    <row r="18" spans="1:4" x14ac:dyDescent="0.2">
      <c r="A18" s="74">
        <v>3232</v>
      </c>
      <c r="B18" s="70" t="s">
        <v>508</v>
      </c>
      <c r="C18" s="75">
        <v>0</v>
      </c>
    </row>
    <row r="19" spans="1:4" x14ac:dyDescent="0.2">
      <c r="A19" s="74">
        <v>3233</v>
      </c>
      <c r="B19" s="70" t="s">
        <v>509</v>
      </c>
      <c r="C19" s="75">
        <v>0</v>
      </c>
    </row>
    <row r="20" spans="1:4" x14ac:dyDescent="0.2">
      <c r="A20" s="74">
        <v>3239</v>
      </c>
      <c r="B20" s="70" t="s">
        <v>510</v>
      </c>
      <c r="C20" s="75">
        <v>0</v>
      </c>
    </row>
    <row r="21" spans="1:4" x14ac:dyDescent="0.2">
      <c r="A21" s="74">
        <v>3240</v>
      </c>
      <c r="B21" s="70" t="s">
        <v>511</v>
      </c>
      <c r="C21" s="75">
        <f>SUM(C22:C24)</f>
        <v>0</v>
      </c>
    </row>
    <row r="22" spans="1:4" x14ac:dyDescent="0.2">
      <c r="A22" s="74">
        <v>3241</v>
      </c>
      <c r="B22" s="70" t="s">
        <v>512</v>
      </c>
      <c r="C22" s="75">
        <v>0</v>
      </c>
    </row>
    <row r="23" spans="1:4" x14ac:dyDescent="0.2">
      <c r="A23" s="74">
        <v>3242</v>
      </c>
      <c r="B23" s="70" t="s">
        <v>513</v>
      </c>
      <c r="C23" s="75">
        <v>0</v>
      </c>
    </row>
    <row r="24" spans="1:4" x14ac:dyDescent="0.2">
      <c r="A24" s="74">
        <v>3243</v>
      </c>
      <c r="B24" s="70" t="s">
        <v>514</v>
      </c>
      <c r="C24" s="75">
        <v>0</v>
      </c>
    </row>
    <row r="25" spans="1:4" x14ac:dyDescent="0.2">
      <c r="A25" s="74">
        <v>3250</v>
      </c>
      <c r="B25" s="70" t="s">
        <v>515</v>
      </c>
      <c r="C25" s="75">
        <f>SUM(C26:C27)</f>
        <v>3044947.72</v>
      </c>
    </row>
    <row r="26" spans="1:4" x14ac:dyDescent="0.2">
      <c r="A26" s="74">
        <v>3251</v>
      </c>
      <c r="B26" s="70" t="s">
        <v>516</v>
      </c>
      <c r="C26" s="75">
        <v>0</v>
      </c>
    </row>
    <row r="27" spans="1:4" x14ac:dyDescent="0.2">
      <c r="A27" s="74">
        <v>3252</v>
      </c>
      <c r="B27" s="70" t="s">
        <v>517</v>
      </c>
      <c r="C27" s="75">
        <v>3044947.72</v>
      </c>
      <c r="D27" s="70" t="s">
        <v>674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" right="0" top="0.74803149606299213" bottom="0.74803149606299213" header="0.31496062992125984" footer="0.31496062992125984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70" customWidth="1"/>
    <col min="2" max="2" width="63.44140625" style="70" bestFit="1" customWidth="1"/>
    <col min="3" max="3" width="15.33203125" style="70" bestFit="1" customWidth="1"/>
    <col min="4" max="4" width="16.44140625" style="70" bestFit="1" customWidth="1"/>
    <col min="5" max="5" width="19.109375" style="70" customWidth="1"/>
    <col min="6" max="16384" width="9.109375" style="70"/>
  </cols>
  <sheetData>
    <row r="1" spans="1:5" s="76" customFormat="1" ht="18.899999999999999" customHeight="1" x14ac:dyDescent="0.3">
      <c r="A1" s="152" t="str">
        <f>ESF!A1</f>
        <v>Instituto Municipal de Vivienda de León, Guanajuato (IMUVI)</v>
      </c>
      <c r="B1" s="152"/>
      <c r="C1" s="152"/>
      <c r="D1" s="68" t="s">
        <v>222</v>
      </c>
      <c r="E1" s="69">
        <f>ESF!H1</f>
        <v>2019</v>
      </c>
    </row>
    <row r="2" spans="1:5" s="76" customFormat="1" ht="18.899999999999999" customHeight="1" x14ac:dyDescent="0.3">
      <c r="A2" s="152" t="s">
        <v>518</v>
      </c>
      <c r="B2" s="152"/>
      <c r="C2" s="152"/>
      <c r="D2" s="68" t="s">
        <v>224</v>
      </c>
      <c r="E2" s="69" t="str">
        <f>ESF!H2</f>
        <v>Trimestral</v>
      </c>
    </row>
    <row r="3" spans="1:5" s="76" customFormat="1" ht="18.899999999999999" customHeight="1" x14ac:dyDescent="0.3">
      <c r="A3" s="152" t="str">
        <f>ESF!A3</f>
        <v>Correspondiente del 1 de enero al 31 de dictiembre de 2019</v>
      </c>
      <c r="B3" s="152"/>
      <c r="C3" s="152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12000</v>
      </c>
      <c r="D8" s="75">
        <v>12736</v>
      </c>
    </row>
    <row r="9" spans="1:5" x14ac:dyDescent="0.2">
      <c r="A9" s="74">
        <v>1112</v>
      </c>
      <c r="B9" s="70" t="s">
        <v>520</v>
      </c>
      <c r="C9" s="75">
        <v>153828725.02000001</v>
      </c>
      <c r="D9" s="75">
        <v>166405135.03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93394</v>
      </c>
      <c r="D13" s="75">
        <v>93394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0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f>SUM(C21:C27)</f>
        <v>3469384.69</v>
      </c>
      <c r="D20" s="70">
        <f t="shared" ref="D20:E20" si="0">SUM(D21:D27)</f>
        <v>0</v>
      </c>
      <c r="E20" s="70">
        <f t="shared" si="0"/>
        <v>0</v>
      </c>
    </row>
    <row r="21" spans="1:5" x14ac:dyDescent="0.2">
      <c r="A21" s="74">
        <v>1231</v>
      </c>
      <c r="B21" s="70" t="s">
        <v>261</v>
      </c>
      <c r="C21" s="75">
        <v>0</v>
      </c>
      <c r="D21" s="70">
        <v>0</v>
      </c>
      <c r="E21" s="70">
        <v>0</v>
      </c>
    </row>
    <row r="22" spans="1:5" x14ac:dyDescent="0.2">
      <c r="A22" s="74">
        <v>1232</v>
      </c>
      <c r="B22" s="70" t="s">
        <v>262</v>
      </c>
      <c r="C22" s="75">
        <v>0</v>
      </c>
      <c r="D22" s="70">
        <v>0</v>
      </c>
      <c r="E22" s="70">
        <v>0</v>
      </c>
    </row>
    <row r="23" spans="1:5" x14ac:dyDescent="0.2">
      <c r="A23" s="74">
        <v>1233</v>
      </c>
      <c r="B23" s="70" t="s">
        <v>263</v>
      </c>
      <c r="C23" s="75">
        <v>304018.81</v>
      </c>
      <c r="D23" s="70">
        <v>0</v>
      </c>
      <c r="E23" s="70">
        <v>0</v>
      </c>
    </row>
    <row r="24" spans="1:5" x14ac:dyDescent="0.2">
      <c r="A24" s="74">
        <v>1234</v>
      </c>
      <c r="B24" s="70" t="s">
        <v>264</v>
      </c>
      <c r="C24" s="75">
        <v>0</v>
      </c>
      <c r="D24" s="70">
        <v>0</v>
      </c>
      <c r="E24" s="70">
        <v>0</v>
      </c>
    </row>
    <row r="25" spans="1:5" x14ac:dyDescent="0.2">
      <c r="A25" s="74">
        <v>1235</v>
      </c>
      <c r="B25" s="70" t="s">
        <v>265</v>
      </c>
      <c r="C25" s="75">
        <v>0</v>
      </c>
      <c r="D25" s="70">
        <v>0</v>
      </c>
      <c r="E25" s="70">
        <v>0</v>
      </c>
    </row>
    <row r="26" spans="1:5" x14ac:dyDescent="0.2">
      <c r="A26" s="74">
        <v>1236</v>
      </c>
      <c r="B26" s="70" t="s">
        <v>266</v>
      </c>
      <c r="C26" s="75">
        <v>3165365.88</v>
      </c>
      <c r="D26" s="70">
        <v>0</v>
      </c>
      <c r="E26" s="70">
        <v>0</v>
      </c>
    </row>
    <row r="27" spans="1:5" x14ac:dyDescent="0.2">
      <c r="A27" s="74">
        <v>1239</v>
      </c>
      <c r="B27" s="70" t="s">
        <v>267</v>
      </c>
      <c r="C27" s="75">
        <v>0</v>
      </c>
      <c r="D27" s="70">
        <v>0</v>
      </c>
      <c r="E27" s="70">
        <v>0</v>
      </c>
    </row>
    <row r="28" spans="1:5" x14ac:dyDescent="0.2">
      <c r="A28" s="74">
        <v>1240</v>
      </c>
      <c r="B28" s="70" t="s">
        <v>268</v>
      </c>
      <c r="C28" s="75">
        <f>SUM(C29:C36)</f>
        <v>1435484.3</v>
      </c>
      <c r="D28" s="70">
        <f t="shared" ref="D28:E28" si="1">SUM(D29:D36)</f>
        <v>0</v>
      </c>
      <c r="E28" s="70">
        <f t="shared" si="1"/>
        <v>0</v>
      </c>
    </row>
    <row r="29" spans="1:5" x14ac:dyDescent="0.2">
      <c r="A29" s="74">
        <v>1241</v>
      </c>
      <c r="B29" s="70" t="s">
        <v>269</v>
      </c>
      <c r="C29" s="75">
        <v>388845.08000000007</v>
      </c>
      <c r="D29" s="70">
        <v>0</v>
      </c>
      <c r="E29" s="70">
        <v>0</v>
      </c>
    </row>
    <row r="30" spans="1:5" x14ac:dyDescent="0.2">
      <c r="A30" s="74">
        <v>1242</v>
      </c>
      <c r="B30" s="70" t="s">
        <v>270</v>
      </c>
      <c r="C30" s="75">
        <v>28052</v>
      </c>
      <c r="D30" s="70">
        <v>0</v>
      </c>
      <c r="E30" s="70">
        <v>0</v>
      </c>
    </row>
    <row r="31" spans="1:5" x14ac:dyDescent="0.2">
      <c r="A31" s="74">
        <v>1243</v>
      </c>
      <c r="B31" s="70" t="s">
        <v>271</v>
      </c>
      <c r="C31" s="75">
        <v>0</v>
      </c>
      <c r="D31" s="70">
        <v>0</v>
      </c>
      <c r="E31" s="70">
        <v>0</v>
      </c>
    </row>
    <row r="32" spans="1:5" x14ac:dyDescent="0.2">
      <c r="A32" s="74">
        <v>1244</v>
      </c>
      <c r="B32" s="70" t="s">
        <v>272</v>
      </c>
      <c r="C32" s="75">
        <v>975705</v>
      </c>
      <c r="D32" s="70">
        <v>0</v>
      </c>
      <c r="E32" s="70">
        <v>0</v>
      </c>
    </row>
    <row r="33" spans="1:5" x14ac:dyDescent="0.2">
      <c r="A33" s="74">
        <v>1245</v>
      </c>
      <c r="B33" s="70" t="s">
        <v>273</v>
      </c>
      <c r="C33" s="75">
        <v>0</v>
      </c>
      <c r="D33" s="70">
        <v>0</v>
      </c>
      <c r="E33" s="70">
        <v>0</v>
      </c>
    </row>
    <row r="34" spans="1:5" x14ac:dyDescent="0.2">
      <c r="A34" s="74">
        <v>1246</v>
      </c>
      <c r="B34" s="70" t="s">
        <v>274</v>
      </c>
      <c r="C34" s="75">
        <v>42882.22000000003</v>
      </c>
      <c r="D34" s="70">
        <v>0</v>
      </c>
      <c r="E34" s="70">
        <v>0</v>
      </c>
    </row>
    <row r="35" spans="1:5" x14ac:dyDescent="0.2">
      <c r="A35" s="74">
        <v>1247</v>
      </c>
      <c r="B35" s="70" t="s">
        <v>275</v>
      </c>
      <c r="C35" s="75">
        <v>0</v>
      </c>
      <c r="D35" s="70">
        <v>0</v>
      </c>
      <c r="E35" s="70">
        <v>0</v>
      </c>
    </row>
    <row r="36" spans="1:5" x14ac:dyDescent="0.2">
      <c r="A36" s="74">
        <v>1248</v>
      </c>
      <c r="B36" s="70" t="s">
        <v>276</v>
      </c>
      <c r="C36" s="75">
        <v>0</v>
      </c>
      <c r="D36" s="70">
        <v>0</v>
      </c>
      <c r="E36" s="70">
        <v>0</v>
      </c>
    </row>
    <row r="37" spans="1:5" x14ac:dyDescent="0.2">
      <c r="A37" s="74">
        <v>1250</v>
      </c>
      <c r="B37" s="70" t="s">
        <v>278</v>
      </c>
      <c r="C37" s="75">
        <f>SUM(C38:C42)</f>
        <v>222407.95999999996</v>
      </c>
      <c r="D37" s="70">
        <f t="shared" ref="D37:E37" si="2">SUM(D38:D42)</f>
        <v>0</v>
      </c>
      <c r="E37" s="70">
        <f t="shared" si="2"/>
        <v>0</v>
      </c>
    </row>
    <row r="38" spans="1:5" x14ac:dyDescent="0.2">
      <c r="A38" s="74">
        <v>1251</v>
      </c>
      <c r="B38" s="70" t="s">
        <v>279</v>
      </c>
      <c r="C38" s="75">
        <v>0</v>
      </c>
      <c r="D38" s="70">
        <v>0</v>
      </c>
      <c r="E38" s="70">
        <v>0</v>
      </c>
    </row>
    <row r="39" spans="1:5" x14ac:dyDescent="0.2">
      <c r="A39" s="74">
        <v>1252</v>
      </c>
      <c r="B39" s="70" t="s">
        <v>280</v>
      </c>
      <c r="C39" s="75">
        <v>0</v>
      </c>
      <c r="D39" s="70">
        <v>0</v>
      </c>
      <c r="E39" s="70">
        <v>0</v>
      </c>
    </row>
    <row r="40" spans="1:5" x14ac:dyDescent="0.2">
      <c r="A40" s="74">
        <v>1253</v>
      </c>
      <c r="B40" s="70" t="s">
        <v>281</v>
      </c>
      <c r="C40" s="75">
        <v>0</v>
      </c>
      <c r="D40" s="70">
        <v>0</v>
      </c>
      <c r="E40" s="70">
        <v>0</v>
      </c>
    </row>
    <row r="41" spans="1:5" x14ac:dyDescent="0.2">
      <c r="A41" s="74">
        <v>1254</v>
      </c>
      <c r="B41" s="70" t="s">
        <v>282</v>
      </c>
      <c r="C41" s="75">
        <v>222407.95999999996</v>
      </c>
      <c r="D41" s="70">
        <v>0</v>
      </c>
      <c r="E41" s="70">
        <v>0</v>
      </c>
    </row>
    <row r="42" spans="1:5" x14ac:dyDescent="0.2">
      <c r="A42" s="74">
        <v>1259</v>
      </c>
      <c r="B42" s="70" t="s">
        <v>283</v>
      </c>
      <c r="C42" s="75">
        <v>0</v>
      </c>
      <c r="D42" s="70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f>+C47+C56+C59+C65+C67+C69</f>
        <v>5830151.0899999999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f>SUM(C48:C55)</f>
        <v>3392209.29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2113738.87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1079366.81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199103.61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f>SUM(C57:C58)</f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f>SUM(C60:C64)</f>
        <v>1807904.18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1807904.18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f>SUM(C66)</f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f>SUM(C68)</f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f>SUM(C70:C77)</f>
        <v>630037.62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630037.62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f>SUM(C79)</f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f>SUM(C80)</f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" right="0" top="0.39370078740157483" bottom="0.39370078740157483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2019-07-18T15:52:07Z</cp:lastPrinted>
  <dcterms:created xsi:type="dcterms:W3CDTF">2012-12-11T20:36:24Z</dcterms:created>
  <dcterms:modified xsi:type="dcterms:W3CDTF">2020-01-27T17:29:35Z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